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staovalorizacaobaterias-my.sharepoint.com/personal/rcabral_gestaovalorizacaobaterias_onmicrosoft_com/Documents/Documents/CRITÉRIOS LINEARES, UNIP, LDA/CLIENTES/GVB/GVB - DIRECÇÃO/procedimentos concursais/litio/"/>
    </mc:Choice>
  </mc:AlternateContent>
  <xr:revisionPtr revIDLastSave="0" documentId="13_ncr:201_{9C6B73D3-4701-49D1-926A-1F7CE87987CD}" xr6:coauthVersionLast="47" xr6:coauthVersionMax="47" xr10:uidLastSave="{00000000-0000-0000-0000-000000000000}"/>
  <bookViews>
    <workbookView xWindow="-98" yWindow="-98" windowWidth="19396" windowHeight="10996" xr2:uid="{A8368806-CABD-4B49-9FEA-0A75D5E7FA2C}"/>
  </bookViews>
  <sheets>
    <sheet name="Critérios Ambient e economicos" sheetId="1" r:id="rId1"/>
  </sheets>
  <definedNames>
    <definedName name="S_N">'Critérios Ambient e economicos'!#REF!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" l="1"/>
  <c r="B69" i="1"/>
  <c r="D9" i="1"/>
  <c r="F20" i="1"/>
  <c r="F21" i="1"/>
  <c r="F19" i="1"/>
  <c r="G19" i="1"/>
  <c r="B32" i="1" s="1"/>
  <c r="L18" i="1"/>
  <c r="F55" i="1"/>
  <c r="G22" i="1"/>
  <c r="G21" i="1"/>
  <c r="B34" i="1" s="1"/>
  <c r="E34" i="1" s="1"/>
  <c r="G20" i="1"/>
  <c r="B33" i="1" s="1"/>
  <c r="E33" i="1" s="1"/>
  <c r="D32" i="1" l="1"/>
  <c r="E32" i="1"/>
  <c r="F36" i="1"/>
  <c r="D33" i="1"/>
  <c r="D34" i="1"/>
  <c r="F23" i="1"/>
  <c r="E31" i="1" l="1"/>
  <c r="E53" i="1" l="1"/>
  <c r="E52" i="1"/>
  <c r="E43" i="1"/>
  <c r="F45" i="1"/>
  <c r="F61" i="1" s="1"/>
  <c r="C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N.A.</author>
    <author>Carla Castanheira</author>
  </authors>
  <commentList>
    <comment ref="B18" authorId="0" shapeId="0" xr:uid="{8D465837-06D1-4F19-8ACE-35801B28AA06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Preencha em cada linha o destino (Cidade/país)</t>
        </r>
      </text>
    </comment>
    <comment ref="C18" authorId="1" shapeId="0" xr:uid="{D87A978C-6ABD-4409-80CD-9B0744DB9CC5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Distâncias reais ou medidas através do Google Maps</t>
        </r>
      </text>
    </comment>
    <comment ref="D18" authorId="0" shapeId="0" xr:uid="{149F043E-4C76-4B99-B1E0-E47B8210ED3B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Se só enviar para um destino é 100%. Se enviar para mais que um destino calcule as  percentagens de cada destino face ao volume total. A soma desta coluna deve dar 100%</t>
        </r>
      </text>
    </comment>
  </commentList>
</comments>
</file>

<file path=xl/sharedStrings.xml><?xml version="1.0" encoding="utf-8"?>
<sst xmlns="http://schemas.openxmlformats.org/spreadsheetml/2006/main" count="57" uniqueCount="54">
  <si>
    <t xml:space="preserve">V.2.1 - Certificação ISO 9001 </t>
  </si>
  <si>
    <t>V.2.2 - Certificação ISO 14001</t>
  </si>
  <si>
    <t>2A - CRITÉRIOS AMBIENTAIS</t>
  </si>
  <si>
    <t>2A (1) - Pegada Ambiental relativa ao transporte</t>
  </si>
  <si>
    <t>max 20</t>
  </si>
  <si>
    <t>Art. 76.º, n.º1, iii) Reciclagem de 50 %, em massa, de outros resíduos de pilhas e de acumuladores</t>
  </si>
  <si>
    <t>max 5</t>
  </si>
  <si>
    <t>EMAS</t>
  </si>
  <si>
    <t>Pontos</t>
  </si>
  <si>
    <t>Distância (km)</t>
  </si>
  <si>
    <t>Pontuação Máx: 50</t>
  </si>
  <si>
    <t>Pontuação Final da Pegada Ambiental relativa ao transporte</t>
  </si>
  <si>
    <t>SIM</t>
  </si>
  <si>
    <t>(Sim/Não)</t>
  </si>
  <si>
    <t xml:space="preserve">Pontuação Final da Certificação Ambiental EMAS </t>
  </si>
  <si>
    <t xml:space="preserve">Destinos finais do Li recolhido </t>
  </si>
  <si>
    <t>Distância às instalações do concorrente (km)</t>
  </si>
  <si>
    <t>2A - Critérios Ambientais  - Pontuação Obtida</t>
  </si>
  <si>
    <t>Preço de tratamento por Tonelada proposto pelo concorrente</t>
  </si>
  <si>
    <t xml:space="preserve">Preço por tonelada tratada durante a duração do contrato </t>
  </si>
  <si>
    <t>2B - CRITÉRIOS ECONÓMICOS</t>
  </si>
  <si>
    <t xml:space="preserve">(*) A pontuação será atribuida pela GVB de acordo com os critérios anexos </t>
  </si>
  <si>
    <t xml:space="preserve">Pontuação
(critério x %) </t>
  </si>
  <si>
    <t xml:space="preserve">Pontuação final da Taxa de reciclagem alcançada </t>
  </si>
  <si>
    <t>Reciclador possui ISO 50001?</t>
  </si>
  <si>
    <t xml:space="preserve">Destinos finais (Reciclador) do Li recolhido </t>
  </si>
  <si>
    <t>2A. (2) - Taxa de Rendimento de Reciclagem Mínima (TRm)</t>
  </si>
  <si>
    <t>Taxa de Rendimento mínima do destino final</t>
  </si>
  <si>
    <t>percentagem de utilização do destino (100% se for único)</t>
  </si>
  <si>
    <t>Taxa de Rendimento mínima grantida pelo concorrente em cada destino</t>
  </si>
  <si>
    <t xml:space="preserve">NOME DO CONCORRENTE </t>
  </si>
  <si>
    <t xml:space="preserve">ATENÇÃO - PREENCHER SOMENTE AS CÉLULAS A CINZENTO </t>
  </si>
  <si>
    <t>2A (3) - Certificação Ambiental - EMAS ?</t>
  </si>
  <si>
    <t>2A (4) - Certificações 9001, 14001</t>
  </si>
  <si>
    <t>Pontuação Final das Certificações ISO do Concorrente</t>
  </si>
  <si>
    <t xml:space="preserve">Validação automática do questionário </t>
  </si>
  <si>
    <t xml:space="preserve">D =&lt; 250 km                        20 Pts;     </t>
  </si>
  <si>
    <t xml:space="preserve">251&lt;D&lt;=600 km                 10 Pts; </t>
  </si>
  <si>
    <t xml:space="preserve">601 &lt; D &lt; =1200 km           5 Pts; </t>
  </si>
  <si>
    <t>D &gt; 1200                               3 Pts</t>
  </si>
  <si>
    <t>TRm</t>
  </si>
  <si>
    <t>NÃO</t>
  </si>
  <si>
    <t>max 3</t>
  </si>
  <si>
    <t>O concorrente (não os recicladores finais) tem certificado EMAS?</t>
  </si>
  <si>
    <t>O Concorrente (não os recicladiores finais) tem alguma das certificações ISO abaixo?</t>
  </si>
  <si>
    <t xml:space="preserve">O cálculo do critério ambiental é avaliado com base na distância das instalações do  concorrente à(s) recicladora(s) final(is) para onde envia o Lítio.
Caso envie para mais do que uma recicladora, indicar na coluna "percentagem" a percentagem de Li/ano que estima enviar para cada destino. 
</t>
  </si>
  <si>
    <t>Máx 22</t>
  </si>
  <si>
    <t>2B - Critérios Económicos - Pontuação Obtida *</t>
  </si>
  <si>
    <t>PONTUAÇÃO TOTAL DO CONCORRENTE **</t>
  </si>
  <si>
    <t>FORMULÁRIO DE CANDIDATURA AO PROCEDIMENTO CONCURSAL  nº 1/2024 (Li)</t>
  </si>
  <si>
    <t>Morada do concorrente</t>
  </si>
  <si>
    <t>(**) A pontuação total do Concorrente é atribuida pela GVB e será a soma das pontuações obtidas nos critérios ambientais e económicos</t>
  </si>
  <si>
    <t xml:space="preserve">Nome do responsável pelo preenchimento deste formulário
</t>
  </si>
  <si>
    <t>DECLARO QUE A INFORMAÇÃO PREENCHIDA CONSTITUI A PROPOSTA DO CONCORRENTE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</si>
</sst>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Roboto Light"/>
    </font>
    <font>
      <sz val="11"/>
      <color theme="1"/>
      <name val="Roboto Light"/>
    </font>
    <font>
      <b/>
      <sz val="12"/>
      <color theme="1"/>
      <name val="Roboto Light"/>
    </font>
    <font>
      <sz val="9"/>
      <color theme="1"/>
      <name val="Roboto Light"/>
    </font>
    <font>
      <b/>
      <sz val="14"/>
      <color theme="1"/>
      <name val="Roboto Light"/>
    </font>
    <font>
      <b/>
      <sz val="14"/>
      <color theme="0"/>
      <name val="Roboto Light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Roboto Light"/>
    </font>
    <font>
      <b/>
      <sz val="11"/>
      <color rgb="FFFF0000"/>
      <name val="Roboto Light"/>
    </font>
    <font>
      <b/>
      <sz val="9"/>
      <name val="Roboto Light"/>
    </font>
    <font>
      <sz val="11"/>
      <color rgb="FFFF0000"/>
      <name val="Roboto Light"/>
    </font>
    <font>
      <b/>
      <sz val="18"/>
      <color theme="0"/>
      <name val="Roboto Light"/>
    </font>
    <font>
      <sz val="16"/>
      <color theme="1"/>
      <name val="Roboto Light"/>
    </font>
    <font>
      <b/>
      <sz val="18"/>
      <name val="Roboto Light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Roboto Light"/>
    </font>
    <font>
      <b/>
      <sz val="22"/>
      <color theme="1"/>
      <name val="Roboto Light"/>
    </font>
    <font>
      <b/>
      <sz val="9"/>
      <color theme="0"/>
      <name val="Roboto Light"/>
    </font>
    <font>
      <sz val="10"/>
      <color theme="1"/>
      <name val="Roboto Light"/>
    </font>
    <font>
      <b/>
      <sz val="18"/>
      <color theme="1"/>
      <name val="Roboto Light"/>
    </font>
    <font>
      <b/>
      <sz val="11"/>
      <name val="Roboto Light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2" fillId="3" borderId="0" xfId="0" applyFont="1" applyFill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9" fontId="3" fillId="0" borderId="0" xfId="2" applyFont="1"/>
    <xf numFmtId="0" fontId="0" fillId="0" borderId="1" xfId="0" applyBorder="1"/>
    <xf numFmtId="0" fontId="3" fillId="7" borderId="0" xfId="0" applyFont="1" applyFill="1"/>
    <xf numFmtId="0" fontId="11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7" borderId="0" xfId="0" applyFont="1" applyFill="1"/>
    <xf numFmtId="0" fontId="3" fillId="7" borderId="0" xfId="0" applyFont="1" applyFill="1" applyAlignment="1">
      <alignment horizontal="center"/>
    </xf>
    <xf numFmtId="0" fontId="3" fillId="0" borderId="1" xfId="0" applyFont="1" applyBorder="1"/>
    <xf numFmtId="0" fontId="10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vertical="center"/>
    </xf>
    <xf numFmtId="9" fontId="3" fillId="7" borderId="0" xfId="2" applyFont="1" applyFill="1"/>
    <xf numFmtId="0" fontId="3" fillId="9" borderId="1" xfId="0" applyFont="1" applyFill="1" applyBorder="1" applyProtection="1">
      <protection locked="0"/>
    </xf>
    <xf numFmtId="9" fontId="3" fillId="9" borderId="1" xfId="2" applyFont="1" applyFill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3" fillId="0" borderId="0" xfId="0" applyFont="1"/>
    <xf numFmtId="2" fontId="3" fillId="9" borderId="1" xfId="0" applyNumberFormat="1" applyFont="1" applyFill="1" applyBorder="1" applyAlignment="1" applyProtection="1">
      <alignment vertical="center"/>
      <protection locked="0"/>
    </xf>
    <xf numFmtId="0" fontId="10" fillId="8" borderId="0" xfId="0" applyFont="1" applyFill="1" applyAlignment="1">
      <alignment horizontal="center"/>
    </xf>
    <xf numFmtId="1" fontId="10" fillId="8" borderId="0" xfId="0" applyNumberFormat="1" applyFont="1" applyFill="1" applyAlignment="1">
      <alignment horizontal="center" vertical="center"/>
    </xf>
    <xf numFmtId="164" fontId="14" fillId="8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5" fontId="3" fillId="9" borderId="1" xfId="2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7" borderId="1" xfId="0" applyFont="1" applyFill="1" applyBorder="1"/>
    <xf numFmtId="0" fontId="3" fillId="0" borderId="1" xfId="0" applyFont="1" applyBorder="1" applyAlignment="1">
      <alignment wrapText="1"/>
    </xf>
    <xf numFmtId="0" fontId="3" fillId="9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/>
    </xf>
    <xf numFmtId="0" fontId="3" fillId="13" borderId="0" xfId="0" applyFont="1" applyFill="1"/>
    <xf numFmtId="0" fontId="15" fillId="10" borderId="0" xfId="0" applyFont="1" applyFill="1" applyAlignment="1">
      <alignment horizontal="center" vertical="center" wrapText="1"/>
    </xf>
    <xf numFmtId="44" fontId="6" fillId="9" borderId="1" xfId="1" applyFont="1" applyFill="1" applyBorder="1" applyAlignment="1" applyProtection="1">
      <alignment vertical="center"/>
      <protection locked="0"/>
    </xf>
    <xf numFmtId="0" fontId="16" fillId="7" borderId="0" xfId="0" applyFont="1" applyFill="1" applyAlignment="1">
      <alignment horizontal="left" vertical="center"/>
    </xf>
    <xf numFmtId="0" fontId="17" fillId="0" borderId="0" xfId="0" applyFont="1"/>
    <xf numFmtId="0" fontId="18" fillId="0" borderId="0" xfId="0" applyFont="1"/>
    <xf numFmtId="9" fontId="0" fillId="0" borderId="1" xfId="2" applyFont="1" applyBorder="1" applyAlignment="1">
      <alignment vertical="center" wrapText="1"/>
    </xf>
    <xf numFmtId="9" fontId="0" fillId="0" borderId="1" xfId="2" applyFont="1" applyBorder="1"/>
    <xf numFmtId="9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13" fillId="0" borderId="0" xfId="0" applyFont="1" applyAlignment="1">
      <alignment horizontal="center"/>
    </xf>
    <xf numFmtId="164" fontId="19" fillId="8" borderId="0" xfId="0" applyNumberFormat="1" applyFont="1" applyFill="1" applyAlignment="1">
      <alignment horizontal="center" vertical="center"/>
    </xf>
    <xf numFmtId="0" fontId="13" fillId="7" borderId="0" xfId="0" applyFont="1" applyFill="1"/>
    <xf numFmtId="9" fontId="3" fillId="0" borderId="0" xfId="2" applyFont="1" applyBorder="1"/>
    <xf numFmtId="0" fontId="20" fillId="0" borderId="0" xfId="0" applyFont="1"/>
    <xf numFmtId="0" fontId="2" fillId="7" borderId="0" xfId="0" applyFont="1" applyFill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0" fillId="12" borderId="0" xfId="0" applyFont="1" applyFill="1" applyAlignment="1">
      <alignment vertical="center"/>
    </xf>
    <xf numFmtId="164" fontId="14" fillId="14" borderId="0" xfId="0" applyNumberFormat="1" applyFont="1" applyFill="1" applyAlignment="1">
      <alignment horizontal="center" vertical="center"/>
    </xf>
    <xf numFmtId="0" fontId="3" fillId="10" borderId="0" xfId="0" applyFont="1" applyFill="1"/>
    <xf numFmtId="164" fontId="14" fillId="15" borderId="0" xfId="0" applyNumberFormat="1" applyFont="1" applyFill="1" applyAlignment="1">
      <alignment horizontal="center" vertical="center"/>
    </xf>
    <xf numFmtId="0" fontId="22" fillId="0" borderId="0" xfId="0" applyFont="1"/>
    <xf numFmtId="0" fontId="5" fillId="0" borderId="0" xfId="0" applyFont="1" applyAlignment="1">
      <alignment horizontal="left" wrapText="1"/>
    </xf>
    <xf numFmtId="0" fontId="2" fillId="10" borderId="6" xfId="0" applyFont="1" applyFill="1" applyBorder="1" applyAlignment="1">
      <alignment horizontal="left"/>
    </xf>
    <xf numFmtId="0" fontId="2" fillId="10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21" fillId="5" borderId="0" xfId="0" applyFont="1" applyFill="1" applyAlignment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  <protection locked="0"/>
    </xf>
    <xf numFmtId="0" fontId="6" fillId="9" borderId="8" xfId="0" applyFont="1" applyFill="1" applyBorder="1" applyAlignment="1" applyProtection="1">
      <alignment horizontal="center" vertical="center"/>
      <protection locked="0"/>
    </xf>
    <xf numFmtId="0" fontId="6" fillId="9" borderId="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left" vertical="center" wrapText="1"/>
    </xf>
    <xf numFmtId="0" fontId="7" fillId="12" borderId="0" xfId="0" applyFont="1" applyFill="1" applyAlignment="1">
      <alignment horizontal="left" vertical="center" wrapText="1"/>
    </xf>
    <xf numFmtId="0" fontId="23" fillId="0" borderId="0" xfId="0" applyFont="1"/>
    <xf numFmtId="0" fontId="24" fillId="7" borderId="0" xfId="0" applyFont="1" applyFill="1" applyAlignment="1">
      <alignment horizontal="left" vertical="center" wrapText="1"/>
    </xf>
    <xf numFmtId="0" fontId="6" fillId="9" borderId="10" xfId="0" applyFont="1" applyFill="1" applyBorder="1" applyAlignment="1" applyProtection="1">
      <alignment horizontal="center" vertical="top"/>
      <protection locked="0"/>
    </xf>
    <xf numFmtId="0" fontId="6" fillId="9" borderId="3" xfId="0" applyFont="1" applyFill="1" applyBorder="1" applyAlignment="1" applyProtection="1">
      <alignment horizontal="center" vertical="top"/>
      <protection locked="0"/>
    </xf>
    <xf numFmtId="0" fontId="6" fillId="9" borderId="5" xfId="0" applyFont="1" applyFill="1" applyBorder="1" applyAlignment="1" applyProtection="1">
      <alignment horizontal="center" vertical="top"/>
      <protection locked="0"/>
    </xf>
    <xf numFmtId="0" fontId="6" fillId="9" borderId="12" xfId="0" applyFont="1" applyFill="1" applyBorder="1" applyAlignment="1" applyProtection="1">
      <alignment horizontal="center" vertical="top"/>
      <protection locked="0"/>
    </xf>
    <xf numFmtId="0" fontId="6" fillId="9" borderId="13" xfId="0" applyFont="1" applyFill="1" applyBorder="1" applyAlignment="1" applyProtection="1">
      <alignment horizontal="center" vertical="top"/>
      <protection locked="0"/>
    </xf>
    <xf numFmtId="0" fontId="6" fillId="9" borderId="14" xfId="0" applyFont="1" applyFill="1" applyBorder="1" applyAlignment="1" applyProtection="1">
      <alignment horizontal="center" vertical="top"/>
      <protection locked="0"/>
    </xf>
    <xf numFmtId="0" fontId="6" fillId="9" borderId="7" xfId="0" applyFont="1" applyFill="1" applyBorder="1" applyAlignment="1" applyProtection="1">
      <alignment horizontal="center" vertical="top"/>
      <protection locked="0"/>
    </xf>
    <xf numFmtId="0" fontId="6" fillId="9" borderId="8" xfId="0" applyFont="1" applyFill="1" applyBorder="1" applyAlignment="1" applyProtection="1">
      <alignment horizontal="center" vertical="top"/>
      <protection locked="0"/>
    </xf>
    <xf numFmtId="0" fontId="6" fillId="9" borderId="9" xfId="0" applyFont="1" applyFill="1" applyBorder="1" applyAlignment="1" applyProtection="1">
      <alignment horizontal="center" vertical="top"/>
      <protection locked="0"/>
    </xf>
    <xf numFmtId="0" fontId="25" fillId="0" borderId="0" xfId="0" applyFont="1"/>
    <xf numFmtId="0" fontId="3" fillId="16" borderId="11" xfId="0" applyFont="1" applyFill="1" applyBorder="1"/>
    <xf numFmtId="0" fontId="11" fillId="7" borderId="0" xfId="0" applyFont="1" applyFill="1" applyAlignment="1" applyProtection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1114309</xdr:colOff>
      <xdr:row>11</xdr:row>
      <xdr:rowOff>174363</xdr:rowOff>
    </xdr:from>
    <xdr:to>
      <xdr:col>5</xdr:col>
      <xdr:colOff>918072</xdr:colOff>
      <xdr:row>15</xdr:row>
      <xdr:rowOff>872169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366BC2E-C4AE-D681-9525-BC15D3397D8F}"/>
            </a:ext>
          </a:extLst>
        </xdr:cNvPr>
        <xdr:cNvSpPr txBox="1"/>
      </xdr:nvSpPr>
      <xdr:spPr>
        <a:xfrm>
          <a:off x="7242442" y="2538399"/>
          <a:ext cx="2294034" cy="12945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Critérios:  </a:t>
          </a:r>
        </a:p>
        <a:p>
          <a:r>
            <a:rPr lang="en-GB" sz="1100"/>
            <a:t>D =&lt; 250 km  </a:t>
          </a:r>
          <a:r>
            <a:rPr lang="en-GB" sz="1100" baseline="0"/>
            <a:t>   </a:t>
          </a:r>
          <a:r>
            <a:rPr lang="en-GB" sz="1100"/>
            <a:t>                   20 Pts;     </a:t>
          </a:r>
        </a:p>
        <a:p>
          <a:r>
            <a:rPr lang="en-GB" sz="1100"/>
            <a:t>251&lt;D&lt;=600 km            </a:t>
          </a:r>
          <a:r>
            <a:rPr lang="en-GB" sz="1100" baseline="0"/>
            <a:t>     </a:t>
          </a:r>
          <a:r>
            <a:rPr lang="en-GB" sz="1100"/>
            <a:t>10 Pts; </a:t>
          </a:r>
        </a:p>
        <a:p>
          <a:r>
            <a:rPr lang="en-GB" sz="1100"/>
            <a:t>601 &lt; D &lt; =1200 km      </a:t>
          </a:r>
          <a:r>
            <a:rPr lang="en-GB" sz="1100" baseline="0"/>
            <a:t>     </a:t>
          </a:r>
          <a:r>
            <a:rPr lang="en-GB" sz="1100"/>
            <a:t>5 Pts; </a:t>
          </a:r>
        </a:p>
        <a:p>
          <a:r>
            <a:rPr lang="en-GB" sz="1100"/>
            <a:t>D &gt; 1200                               3 Pts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ISO 50001 	                  2 Pts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  <xdr:twoCellAnchor>
    <xdr:from>
      <xdr:col>3</xdr:col>
      <xdr:colOff>1213025</xdr:colOff>
      <xdr:row>38</xdr:row>
      <xdr:rowOff>92933</xdr:rowOff>
    </xdr:from>
    <xdr:to>
      <xdr:col>6</xdr:col>
      <xdr:colOff>34427</xdr:colOff>
      <xdr:row>41</xdr:row>
      <xdr:rowOff>93493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88F8FB-C20C-49C5-9B6E-947B7A69FCA1}"/>
            </a:ext>
          </a:extLst>
        </xdr:cNvPr>
        <xdr:cNvSpPr txBox="1"/>
      </xdr:nvSpPr>
      <xdr:spPr>
        <a:xfrm>
          <a:off x="7341158" y="9061352"/>
          <a:ext cx="2252697" cy="6202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Critérios:</a:t>
          </a:r>
        </a:p>
        <a:p>
          <a:r>
            <a:rPr lang="en-GB" sz="1100"/>
            <a:t>SIM                                     5 Pts; </a:t>
          </a:r>
        </a:p>
        <a:p>
          <a:r>
            <a:rPr lang="en-GB" sz="1100"/>
            <a:t>NÃO                                   0 Pts </a:t>
          </a:r>
        </a:p>
      </xdr:txBody>
    </xdr:sp>
    <xdr:clientData/>
  </xdr:twoCellAnchor>
  <xdr:twoCellAnchor>
    <xdr:from>
      <xdr:col>4</xdr:col>
      <xdr:colOff>20933</xdr:colOff>
      <xdr:row>46</xdr:row>
      <xdr:rowOff>97927</xdr:rowOff>
    </xdr:from>
    <xdr:to>
      <xdr:col>6</xdr:col>
      <xdr:colOff>5738</xdr:colOff>
      <xdr:row>49</xdr:row>
      <xdr:rowOff>177876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306B52E-3E31-4FCF-BE18-C36F98F41BC5}"/>
            </a:ext>
          </a:extLst>
        </xdr:cNvPr>
        <xdr:cNvSpPr txBox="1"/>
      </xdr:nvSpPr>
      <xdr:spPr>
        <a:xfrm>
          <a:off x="7365511" y="10575427"/>
          <a:ext cx="2199655" cy="6135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Critérios:</a:t>
          </a:r>
        </a:p>
        <a:p>
          <a:r>
            <a:rPr lang="en-GB" sz="1100"/>
            <a:t>ISO 9001 	               1 Pt; </a:t>
          </a:r>
        </a:p>
        <a:p>
          <a:r>
            <a:rPr lang="en-GB" sz="1100"/>
            <a:t>ISO 14001 	               2 Pts; </a:t>
          </a:r>
        </a:p>
      </xdr:txBody>
    </xdr:sp>
    <xdr:clientData/>
  </xdr:twoCellAnchor>
  <xdr:twoCellAnchor>
    <xdr:from>
      <xdr:col>3</xdr:col>
      <xdr:colOff>1110731</xdr:colOff>
      <xdr:row>26</xdr:row>
      <xdr:rowOff>4355</xdr:rowOff>
    </xdr:from>
    <xdr:to>
      <xdr:col>6</xdr:col>
      <xdr:colOff>34428</xdr:colOff>
      <xdr:row>30</xdr:row>
      <xdr:rowOff>275420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7A35671-5121-2A91-24EC-BB7E9E9CB830}"/>
            </a:ext>
          </a:extLst>
        </xdr:cNvPr>
        <xdr:cNvSpPr txBox="1"/>
      </xdr:nvSpPr>
      <xdr:spPr>
        <a:xfrm>
          <a:off x="6995574" y="6192162"/>
          <a:ext cx="2210396" cy="1280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Critérios:</a:t>
          </a:r>
        </a:p>
        <a:p>
          <a:r>
            <a:rPr lang="en-GB" sz="1100"/>
            <a:t>TRm&lt;=49%                      </a:t>
          </a:r>
          <a:r>
            <a:rPr lang="en-GB" sz="1100" baseline="0"/>
            <a:t>     </a:t>
          </a:r>
          <a:r>
            <a:rPr lang="en-GB" sz="1100"/>
            <a:t> 0 Pts; 50%&lt;=TRm&lt;=65%          </a:t>
          </a:r>
          <a:r>
            <a:rPr lang="en-GB" sz="1100" baseline="0"/>
            <a:t>   </a:t>
          </a:r>
          <a:r>
            <a:rPr lang="en-GB" sz="1100"/>
            <a:t>10 Pts;             </a:t>
          </a:r>
        </a:p>
        <a:p>
          <a:r>
            <a:rPr lang="en-GB" sz="1100"/>
            <a:t>66%&lt;=TRm&gt;=75%              12 Pts; 76%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&lt;=TRm&gt;=</a:t>
          </a:r>
          <a:r>
            <a:rPr lang="en-GB" sz="1100" baseline="0"/>
            <a:t>80 %             15 Pts; </a:t>
          </a:r>
          <a:r>
            <a:rPr lang="en-GB" sz="1100"/>
            <a:t>TRm&gt;81% 	             </a:t>
          </a:r>
          <a:r>
            <a:rPr lang="en-GB" sz="1100" baseline="0"/>
            <a:t>     </a:t>
          </a:r>
          <a:r>
            <a:rPr lang="en-GB" sz="1100"/>
            <a:t>20 Pts </a:t>
          </a:r>
        </a:p>
      </xdr:txBody>
    </xdr:sp>
    <xdr:clientData/>
  </xdr:twoCellAnchor>
  <xdr:twoCellAnchor>
    <xdr:from>
      <xdr:col>3</xdr:col>
      <xdr:colOff>1089197</xdr:colOff>
      <xdr:row>66</xdr:row>
      <xdr:rowOff>45636</xdr:rowOff>
    </xdr:from>
    <xdr:to>
      <xdr:col>6</xdr:col>
      <xdr:colOff>7013</xdr:colOff>
      <xdr:row>73</xdr:row>
      <xdr:rowOff>34428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91F5338-9439-451F-A8FB-3A535EC263BF}"/>
            </a:ext>
          </a:extLst>
        </xdr:cNvPr>
        <xdr:cNvSpPr txBox="1"/>
      </xdr:nvSpPr>
      <xdr:spPr>
        <a:xfrm>
          <a:off x="7217330" y="16077473"/>
          <a:ext cx="2349111" cy="1515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Critérios:</a:t>
          </a:r>
        </a:p>
        <a:p>
          <a:r>
            <a:rPr lang="en-GB" sz="1100"/>
            <a:t>melhor preço</a:t>
          </a:r>
          <a:r>
            <a:rPr lang="en-GB" sz="1100" baseline="0"/>
            <a:t>                     50 Pts</a:t>
          </a:r>
        </a:p>
        <a:p>
          <a:r>
            <a:rPr lang="en-GB" sz="1100"/>
            <a:t>2º melhor preço             </a:t>
          </a:r>
          <a:r>
            <a:rPr lang="en-GB" sz="1100" baseline="0"/>
            <a:t>   </a:t>
          </a:r>
          <a:r>
            <a:rPr lang="en-GB" sz="1100"/>
            <a:t>49 Pts;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melhor preço            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 Pts; </a:t>
          </a:r>
          <a:endParaRPr lang="en-GB">
            <a:effectLst/>
          </a:endParaRPr>
        </a:p>
        <a:p>
          <a:r>
            <a:rPr lang="en-GB" sz="1100"/>
            <a:t>4º</a:t>
          </a:r>
          <a:r>
            <a:rPr lang="en-GB" sz="1100" baseline="0"/>
            <a:t> melhor preço          </a:t>
          </a:r>
          <a:r>
            <a:rPr lang="en-GB" sz="1100"/>
            <a:t>   </a:t>
          </a:r>
          <a:r>
            <a:rPr lang="en-GB" sz="1100" baseline="0"/>
            <a:t>   </a:t>
          </a:r>
          <a:r>
            <a:rPr lang="en-GB" sz="1100"/>
            <a:t>47 Pts</a:t>
          </a:r>
        </a:p>
        <a:p>
          <a:r>
            <a:rPr lang="en-GB" sz="1100"/>
            <a:t>restantes preços serão pontuados na razão</a:t>
          </a:r>
          <a:r>
            <a:rPr lang="en-GB" sz="1100" baseline="0"/>
            <a:t> de menos 1 ponto por cada posição sucessiva</a:t>
          </a:r>
          <a:endParaRPr lang="en-GB" sz="1100"/>
        </a:p>
      </xdr:txBody>
    </xdr:sp>
    <xdr:clientData/>
  </xdr:twoCellAnchor>
  <xdr:twoCellAnchor>
    <xdr:from>
      <xdr:col>5</xdr:col>
      <xdr:colOff>17214</xdr:colOff>
      <xdr:row>110</xdr:row>
      <xdr:rowOff>80331</xdr:rowOff>
    </xdr:from>
    <xdr:to>
      <xdr:col>7</xdr:col>
      <xdr:colOff>392612</xdr:colOff>
      <xdr:row>117</xdr:row>
      <xdr:rowOff>75976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071D5BA-6D81-48A8-8C73-E1625E9B591E}"/>
            </a:ext>
          </a:extLst>
        </xdr:cNvPr>
        <xdr:cNvSpPr txBox="1"/>
      </xdr:nvSpPr>
      <xdr:spPr>
        <a:xfrm>
          <a:off x="8635618" y="22567365"/>
          <a:ext cx="2354992" cy="12752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Critérios:</a:t>
          </a:r>
        </a:p>
        <a:p>
          <a:r>
            <a:rPr lang="en-GB" sz="1100"/>
            <a:t>TRm&lt;=49%                      </a:t>
          </a:r>
          <a:r>
            <a:rPr lang="en-GB" sz="1100" baseline="0"/>
            <a:t>     </a:t>
          </a:r>
          <a:r>
            <a:rPr lang="en-GB" sz="1100"/>
            <a:t> 0 Pts; 50%&lt;=TRm&lt;=65%          </a:t>
          </a:r>
          <a:r>
            <a:rPr lang="en-GB" sz="1100" baseline="0"/>
            <a:t>   </a:t>
          </a:r>
          <a:r>
            <a:rPr lang="en-GB" sz="1100"/>
            <a:t>10 Pts;             </a:t>
          </a:r>
        </a:p>
        <a:p>
          <a:r>
            <a:rPr lang="en-GB" sz="1100"/>
            <a:t>66%&lt;=TRm&gt;=75%              12 Pts; 76%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&lt;=TRm&gt;=</a:t>
          </a:r>
          <a:r>
            <a:rPr lang="en-GB" sz="1100" baseline="0"/>
            <a:t>80 %             15 Pts; </a:t>
          </a:r>
          <a:r>
            <a:rPr lang="en-GB" sz="1100"/>
            <a:t>TRm&gt;81% 	             </a:t>
          </a:r>
          <a:r>
            <a:rPr lang="en-GB" sz="1100" baseline="0"/>
            <a:t>     </a:t>
          </a:r>
          <a:r>
            <a:rPr lang="en-GB" sz="1100"/>
            <a:t>20 Pts 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2281-C387-497D-9D0C-DA74F1A88645}">
  <dimension ref="A1:L127"/>
  <sheetViews>
    <sheetView showGridLines="0" tabSelected="1" zoomScale="83" zoomScaleNormal="83" workbookViewId="0">
      <selection activeCell="C34" sqref="C34"/>
    </sheetView>
  </sheetViews>
  <sheetFormatPr defaultColWidth="8.86328125" defaultRowHeight="13.9" x14ac:dyDescent="0.4"/>
  <cols>
    <col min="1" max="1" width="8.86328125" style="1"/>
    <col min="2" max="2" width="58.46484375" style="1" customWidth="1"/>
    <col min="3" max="3" width="18.46484375" style="1" customWidth="1"/>
    <col min="4" max="4" width="17" style="1" customWidth="1"/>
    <col min="5" max="5" width="17.796875" style="1" customWidth="1"/>
    <col min="6" max="6" width="13.1328125" style="1" customWidth="1"/>
    <col min="7" max="7" width="14.53125" style="1" customWidth="1"/>
    <col min="8" max="8" width="8.86328125" style="1"/>
    <col min="9" max="9" width="14.53125" style="1" customWidth="1"/>
    <col min="10" max="11" width="8.86328125" style="1"/>
    <col min="12" max="12" width="21.19921875" style="1" customWidth="1"/>
    <col min="13" max="16384" width="8.86328125" style="1"/>
  </cols>
  <sheetData>
    <row r="1" spans="2:8" ht="22.9" x14ac:dyDescent="0.65">
      <c r="B1" s="82" t="s">
        <v>49</v>
      </c>
    </row>
    <row r="2" spans="2:8" ht="19.25" customHeight="1" x14ac:dyDescent="0.8">
      <c r="B2" s="54"/>
    </row>
    <row r="3" spans="2:8" ht="33.4" customHeight="1" x14ac:dyDescent="0.4">
      <c r="B3" s="66" t="s">
        <v>31</v>
      </c>
      <c r="C3" s="66"/>
      <c r="D3" s="66"/>
      <c r="E3" s="66"/>
      <c r="F3" s="66"/>
      <c r="G3" s="20"/>
      <c r="H3" s="20"/>
    </row>
    <row r="4" spans="2:8" ht="14.25" thickBot="1" x14ac:dyDescent="0.45">
      <c r="B4" s="20"/>
    </row>
    <row r="5" spans="2:8" ht="29.75" customHeight="1" thickBot="1" x14ac:dyDescent="0.45">
      <c r="B5" s="43" t="s">
        <v>30</v>
      </c>
      <c r="C5" s="90"/>
      <c r="D5" s="91"/>
      <c r="E5" s="91"/>
      <c r="F5" s="92"/>
      <c r="G5" s="95"/>
      <c r="H5" s="55"/>
    </row>
    <row r="6" spans="2:8" ht="29.75" customHeight="1" x14ac:dyDescent="0.4">
      <c r="B6" s="43" t="s">
        <v>50</v>
      </c>
      <c r="C6" s="85"/>
      <c r="D6" s="84"/>
      <c r="E6" s="84"/>
      <c r="F6" s="86"/>
      <c r="G6" s="95"/>
      <c r="H6" s="55"/>
    </row>
    <row r="7" spans="2:8" ht="17.649999999999999" customHeight="1" thickBot="1" x14ac:dyDescent="0.45">
      <c r="C7" s="87"/>
      <c r="D7" s="88"/>
      <c r="E7" s="88"/>
      <c r="F7" s="89"/>
      <c r="G7" s="95"/>
      <c r="H7" s="55"/>
    </row>
    <row r="8" spans="2:8" ht="29.75" customHeight="1" thickBot="1" x14ac:dyDescent="0.45">
      <c r="B8" s="83" t="s">
        <v>52</v>
      </c>
      <c r="C8" s="67"/>
      <c r="D8" s="68"/>
      <c r="E8" s="68"/>
      <c r="F8" s="69"/>
      <c r="G8" s="95"/>
      <c r="H8" s="55"/>
    </row>
    <row r="9" spans="2:8" x14ac:dyDescent="0.4">
      <c r="B9" s="20"/>
      <c r="D9" s="25" t="str">
        <f>IF(C5="","escreva o nome do concorrente","")</f>
        <v>escreva o nome do concorrente</v>
      </c>
      <c r="E9" s="25"/>
    </row>
    <row r="11" spans="2:8" ht="33.6" customHeight="1" x14ac:dyDescent="0.4">
      <c r="B11" s="70" t="s">
        <v>2</v>
      </c>
      <c r="C11" s="70"/>
      <c r="D11" s="70"/>
      <c r="E11" s="71" t="s">
        <v>10</v>
      </c>
      <c r="F11" s="71"/>
    </row>
    <row r="12" spans="2:8" s="8" customFormat="1" ht="17.75" customHeight="1" x14ac:dyDescent="0.4">
      <c r="C12" s="18"/>
      <c r="D12" s="19"/>
      <c r="E12" s="19"/>
    </row>
    <row r="13" spans="2:8" hidden="1" x14ac:dyDescent="0.4"/>
    <row r="14" spans="2:8" x14ac:dyDescent="0.4">
      <c r="B14" s="2" t="s">
        <v>3</v>
      </c>
      <c r="C14" s="11" t="s">
        <v>46</v>
      </c>
    </row>
    <row r="15" spans="2:8" ht="15.4" x14ac:dyDescent="0.45">
      <c r="B15" s="3"/>
    </row>
    <row r="16" spans="2:8" ht="69.5" customHeight="1" x14ac:dyDescent="0.4">
      <c r="B16" s="65" t="s">
        <v>45</v>
      </c>
      <c r="C16" s="65"/>
      <c r="D16" s="65"/>
    </row>
    <row r="17" spans="2:12" ht="14.25" thickBot="1" x14ac:dyDescent="0.45"/>
    <row r="18" spans="2:12" ht="58.25" customHeight="1" x14ac:dyDescent="0.4">
      <c r="B18" s="12" t="s">
        <v>25</v>
      </c>
      <c r="C18" s="13" t="s">
        <v>16</v>
      </c>
      <c r="D18" s="14" t="s">
        <v>28</v>
      </c>
      <c r="E18" s="14" t="s">
        <v>24</v>
      </c>
      <c r="F18" s="35" t="s">
        <v>22</v>
      </c>
      <c r="G18" s="62"/>
      <c r="H18" s="62"/>
      <c r="I18" s="62"/>
      <c r="L18" s="1" t="str">
        <f>""</f>
        <v/>
      </c>
    </row>
    <row r="19" spans="2:12" x14ac:dyDescent="0.4">
      <c r="B19" s="22"/>
      <c r="C19" s="26"/>
      <c r="D19" s="23"/>
      <c r="E19" s="38"/>
      <c r="F19" s="36" t="str">
        <f>IF(IF(AND(ISNUMBER(C19),(ID19&lt;=100%)),D19*INDEX('Critérios Ambient e economicos'!$D$103:$D$106,MATCH(C19,'Critérios Ambient e economicos'!$C$103:$C$106,1)),0)+IF(AND(ISNUMBER(C19),E19="SIM"),2*D19,0)=0,"",IF(AND(ISNUMBER(C19),(ID19&lt;=100%)),D19*INDEX('Critérios Ambient e economicos'!$D$103:$D$106,MATCH(C19,'Critérios Ambient e economicos'!$C$103:$C$106,1)),0)+IF(AND(ISNUMBER(C19),E19="SIM"),2*D19,0))</f>
        <v/>
      </c>
      <c r="G19" s="9" t="str">
        <f>IF(AND(ISBLANK(B19),ISBLANK(C19),ISBLANK(D19),ISBLANK(E19)),"tem que preencher todos os campos pelo menos desta linha",IF(ISBLANK(B19),"TEM QUE COLOCAR O DESTINO", IF(NOT(ISNUMBER(C19)), "A distância tem que estar preenchida com um número", IF(NOT(ISNUMBER(D19)),"A percentagem tem que estar preenchida com um número",IF(COUNTA(B19:D19)=3,"", "a PERCENTAGEM e e distância têm que estar preenchidas")))))</f>
        <v>tem que preencher todos os campos pelo menos desta linha</v>
      </c>
    </row>
    <row r="20" spans="2:12" x14ac:dyDescent="0.4">
      <c r="B20" s="22"/>
      <c r="C20" s="26"/>
      <c r="D20" s="23"/>
      <c r="E20" s="38"/>
      <c r="F20" s="36" t="str">
        <f>IF(IF(AND(ISNUMBER(C20),(ID20&lt;=100%)),D20*INDEX('Critérios Ambient e economicos'!$D$103:$D$106,MATCH(C20,'Critérios Ambient e economicos'!$C$103:$C$106,1)),0)+IF(AND(ISNUMBER(C20),E20="SIM"),2*D20,0)=0,"",IF(AND(ISNUMBER(C20),(ID20&lt;=100%)),D20*INDEX('Critérios Ambient e economicos'!$D$103:$D$106,MATCH(C20,'Critérios Ambient e economicos'!$C$103:$C$106,1)),0)+IF(AND(ISNUMBER(C20),E20="SIM"),2*D20,0))</f>
        <v/>
      </c>
      <c r="G20" s="9" t="str">
        <f>IF(AND(ISBLANK(B20),ISBLANK(C20),ISBLANK(D20)),"",IF(ISBLANK(B20),"TEM QUE COLOCAR O DESTINO", IF(NOT(ISNUMBER(C20)), "A distância tem que estar preenchida com um número", IF(NOT(ISNUMBER(D20)),"A percentagem tem que estar preenchida com um número",IF(COUNTA(B20:D20)=3,"", "a PERCENTAGEM e e distância têm que estar preenchidas")))))</f>
        <v/>
      </c>
    </row>
    <row r="21" spans="2:12" x14ac:dyDescent="0.4">
      <c r="B21" s="22"/>
      <c r="C21" s="26"/>
      <c r="D21" s="23"/>
      <c r="E21" s="38"/>
      <c r="F21" s="36" t="str">
        <f>IF(IF(AND(ISNUMBER(C21),(ID21&lt;=100%)),D21*INDEX('Critérios Ambient e economicos'!$D$103:$D$106,MATCH(C21,'Critérios Ambient e economicos'!$C$103:$C$106,1)),0)+IF(AND(ISNUMBER(C21),E21="SIM"),2*D21,0)=0,"",IF(AND(ISNUMBER(C21),(ID21&lt;=100%)),D21*INDEX('Critérios Ambient e economicos'!$D$103:$D$106,MATCH(C21,'Critérios Ambient e economicos'!$C$103:$C$106,1)),0)+IF(AND(ISNUMBER(C21),E21="SIM"),2*D21,0))</f>
        <v/>
      </c>
      <c r="G21" s="9" t="str">
        <f>IF(AND(ISBLANK(B21),ISBLANK(C21),ISBLANK(D21)),"",IF(ISBLANK(B21),"TEM QUE COLOCAR O DESTINO", IF(NOT(ISNUMBER(C21)), "A distância tem que estar preenchida com um número", IF(NOT(ISNUMBER(D21)),"A percentagem tem que estar preenchida com um número",IF(COUNTA(B21:D21)=3,"", "a PERCENTAGEM e e distância têm que estar preenchidas")))))</f>
        <v/>
      </c>
    </row>
    <row r="22" spans="2:12" x14ac:dyDescent="0.4">
      <c r="D22" s="6"/>
      <c r="G22" s="9" t="str">
        <f>IF(SUM(D19:D21)=1,"",IF(SUM(D19:D21)=0,"","ATENÇÃO -  O Total das percentagens tem de dar 100%"))</f>
        <v/>
      </c>
    </row>
    <row r="23" spans="2:12" ht="14.25" customHeight="1" x14ac:dyDescent="0.4">
      <c r="B23" s="2" t="s">
        <v>11</v>
      </c>
      <c r="C23" s="2"/>
      <c r="D23" s="2"/>
      <c r="E23" s="2"/>
      <c r="F23" s="27">
        <f>IF(AND(NOT(G19="tem que preencher os campos pelo menos desta linha"),NOT(G20&lt;&gt;""),NOT(G21&lt;&gt;""),NOT(G22&lt;&gt;"")),SUM(F19:F21),
IF(AND((G19="tem que preencher os campos pelo menos desta linha"),NOT(G20&lt;&gt;""),NOT(G21&lt;&gt;""),NOT(G22&lt;&gt;"")),0,"ERRO"))</f>
        <v>0</v>
      </c>
    </row>
    <row r="24" spans="2:12" x14ac:dyDescent="0.4">
      <c r="B24" s="5"/>
    </row>
    <row r="25" spans="2:12" x14ac:dyDescent="0.4">
      <c r="B25" s="5"/>
    </row>
    <row r="27" spans="2:12" x14ac:dyDescent="0.4">
      <c r="B27" s="2" t="s">
        <v>26</v>
      </c>
      <c r="C27" s="11" t="s">
        <v>4</v>
      </c>
    </row>
    <row r="28" spans="2:12" s="8" customFormat="1" x14ac:dyDescent="0.4">
      <c r="B28" s="8" t="s">
        <v>29</v>
      </c>
    </row>
    <row r="29" spans="2:12" s="8" customFormat="1" ht="14" customHeight="1" x14ac:dyDescent="0.4">
      <c r="B29" s="65" t="s">
        <v>5</v>
      </c>
      <c r="C29" s="65"/>
      <c r="D29" s="65"/>
      <c r="E29" s="65"/>
    </row>
    <row r="30" spans="2:12" ht="37.25" customHeight="1" thickBot="1" x14ac:dyDescent="0.45">
      <c r="B30" s="15"/>
      <c r="C30" s="16"/>
    </row>
    <row r="31" spans="2:12" ht="41.25" customHeight="1" x14ac:dyDescent="0.4">
      <c r="B31" s="12" t="s">
        <v>15</v>
      </c>
      <c r="C31" s="37" t="s">
        <v>27</v>
      </c>
      <c r="E31" s="25" t="str">
        <f>IF(ISBLANK(#REF!), "tem de preencher este campo", "")</f>
        <v/>
      </c>
      <c r="J31" s="6"/>
    </row>
    <row r="32" spans="2:12" x14ac:dyDescent="0.4">
      <c r="B32" s="17" t="str">
        <f>IF(AND(NOT(ISBLANK(B19)),G19=""), B19,"")</f>
        <v/>
      </c>
      <c r="C32" s="34"/>
      <c r="D32" s="50" t="str">
        <f t="shared" ref="D32:D33" si="0">IF(AND(C32&lt;&gt;"",B32=""),"ERRO","")</f>
        <v/>
      </c>
      <c r="E32" s="52" t="str">
        <f t="shared" ref="E32:E34" si="1">IF(B32="","",
IF(C32&gt;=1,"A taxa de reciclagem tem que ser igual ou inferior a 100%",
IF(AND(NOT(ISBLANK(B32)),ISBLANK(C32)),"tem que preencher este campo","")))</f>
        <v/>
      </c>
      <c r="J32" s="6"/>
    </row>
    <row r="33" spans="2:10" x14ac:dyDescent="0.4">
      <c r="B33" s="17" t="str">
        <f>IF(AND(NOT(ISBLANK(B20)),G20=""), B20,"")</f>
        <v/>
      </c>
      <c r="C33" s="34"/>
      <c r="D33" s="50" t="str">
        <f t="shared" si="0"/>
        <v/>
      </c>
      <c r="E33" s="52" t="str">
        <f t="shared" si="1"/>
        <v/>
      </c>
      <c r="J33" s="6"/>
    </row>
    <row r="34" spans="2:10" x14ac:dyDescent="0.4">
      <c r="B34" s="17" t="str">
        <f>IF(AND(NOT(ISBLANK(B21)),G21=""), B21,"")</f>
        <v/>
      </c>
      <c r="C34" s="34"/>
      <c r="D34" s="50" t="str">
        <f>IF(AND(C34&lt;&gt;"",B34=""),"ERRO","")</f>
        <v/>
      </c>
      <c r="E34" s="52" t="str">
        <f t="shared" si="1"/>
        <v/>
      </c>
      <c r="J34" s="6"/>
    </row>
    <row r="35" spans="2:10" x14ac:dyDescent="0.4">
      <c r="C35" s="8"/>
      <c r="J35" s="6"/>
    </row>
    <row r="36" spans="2:10" x14ac:dyDescent="0.4">
      <c r="B36" s="63" t="s">
        <v>23</v>
      </c>
      <c r="C36" s="64"/>
      <c r="D36" s="64"/>
      <c r="E36" s="64"/>
      <c r="F36" s="51">
        <f>IF(B32&lt;&gt;"",INDEX( $C$112:$D$116,MATCH(C32,$C$112:$C$116,1),2)*D19,0)+
IF(B33&lt;&gt;"",INDEX( $C$112:$D$116,MATCH(C33,$C$112:$C$116,1),2)*D20,0)+
IF(B34&lt;&gt;"",INDEX( $C$112:$D$116,MATCH(C34,$C$112:$C$116,1),2)*D21,0)</f>
        <v>0</v>
      </c>
      <c r="J36" s="6"/>
    </row>
    <row r="37" spans="2:10" x14ac:dyDescent="0.4">
      <c r="E37" s="8"/>
      <c r="J37" s="6"/>
    </row>
    <row r="38" spans="2:10" x14ac:dyDescent="0.4">
      <c r="B38" s="5"/>
      <c r="J38" s="6"/>
    </row>
    <row r="39" spans="2:10" x14ac:dyDescent="0.4">
      <c r="B39" s="5"/>
      <c r="J39" s="6"/>
    </row>
    <row r="40" spans="2:10" x14ac:dyDescent="0.4">
      <c r="B40" s="2" t="s">
        <v>32</v>
      </c>
      <c r="C40" s="11" t="s">
        <v>6</v>
      </c>
      <c r="J40" s="6"/>
    </row>
    <row r="41" spans="2:10" s="8" customFormat="1" ht="21" customHeight="1" x14ac:dyDescent="0.4">
      <c r="B41" s="65" t="s">
        <v>43</v>
      </c>
      <c r="C41" s="65"/>
      <c r="J41" s="21"/>
    </row>
    <row r="42" spans="2:10" x14ac:dyDescent="0.4">
      <c r="C42" s="10" t="s">
        <v>13</v>
      </c>
      <c r="J42" s="6"/>
    </row>
    <row r="43" spans="2:10" x14ac:dyDescent="0.4">
      <c r="B43" s="17" t="s">
        <v>7</v>
      </c>
      <c r="C43" s="22"/>
      <c r="E43" s="25" t="str">
        <f>IF(ISBLANK(C43), "tem de preencher este campo", "")</f>
        <v>tem de preencher este campo</v>
      </c>
      <c r="J43" s="6"/>
    </row>
    <row r="44" spans="2:10" x14ac:dyDescent="0.4">
      <c r="J44" s="6"/>
    </row>
    <row r="45" spans="2:10" x14ac:dyDescent="0.4">
      <c r="B45" s="63" t="s">
        <v>14</v>
      </c>
      <c r="C45" s="64"/>
      <c r="D45" s="64"/>
      <c r="E45" s="59"/>
      <c r="F45" s="28">
        <f>IF(C43="SIM",5,0)</f>
        <v>0</v>
      </c>
      <c r="J45" s="6"/>
    </row>
    <row r="46" spans="2:10" x14ac:dyDescent="0.4">
      <c r="B46" s="5"/>
      <c r="J46" s="6"/>
    </row>
    <row r="48" spans="2:10" x14ac:dyDescent="0.4">
      <c r="B48" s="2" t="s">
        <v>33</v>
      </c>
      <c r="C48" s="11" t="s">
        <v>42</v>
      </c>
    </row>
    <row r="49" spans="1:11" x14ac:dyDescent="0.4">
      <c r="B49" s="65" t="s">
        <v>44</v>
      </c>
      <c r="C49" s="65"/>
      <c r="D49" s="8"/>
    </row>
    <row r="50" spans="1:11" ht="17.25" customHeight="1" x14ac:dyDescent="0.4">
      <c r="B50" s="24"/>
      <c r="C50" s="24"/>
      <c r="D50" s="8"/>
    </row>
    <row r="51" spans="1:11" x14ac:dyDescent="0.4">
      <c r="C51" s="10" t="s">
        <v>13</v>
      </c>
    </row>
    <row r="52" spans="1:11" x14ac:dyDescent="0.4">
      <c r="B52" s="17" t="s">
        <v>0</v>
      </c>
      <c r="C52" s="22"/>
      <c r="E52" s="25" t="str">
        <f>IF(ISBLANK(C52), "tem de preencher este campo", "")</f>
        <v>tem de preencher este campo</v>
      </c>
    </row>
    <row r="53" spans="1:11" x14ac:dyDescent="0.4">
      <c r="B53" s="17" t="s">
        <v>1</v>
      </c>
      <c r="C53" s="22"/>
      <c r="E53" s="25" t="str">
        <f>IF(ISBLANK(C53), "tem de preencher este campo", "")</f>
        <v>tem de preencher este campo</v>
      </c>
    </row>
    <row r="55" spans="1:11" x14ac:dyDescent="0.4">
      <c r="B55" s="63" t="s">
        <v>34</v>
      </c>
      <c r="C55" s="64"/>
      <c r="D55" s="64"/>
      <c r="E55" s="59"/>
      <c r="F55" s="28">
        <f>SUM(IF(C52="SIM",1,0)+IF(C53="SIM",2,0))</f>
        <v>0</v>
      </c>
    </row>
    <row r="56" spans="1:11" x14ac:dyDescent="0.4">
      <c r="B56" s="4"/>
    </row>
    <row r="57" spans="1:11" x14ac:dyDescent="0.4">
      <c r="B57" s="4"/>
    </row>
    <row r="61" spans="1:11" ht="41.55" customHeight="1" x14ac:dyDescent="0.4">
      <c r="B61" s="74" t="s">
        <v>17</v>
      </c>
      <c r="C61" s="75"/>
      <c r="D61" s="75"/>
      <c r="E61" s="76"/>
      <c r="F61" s="29">
        <f>IFERROR(IF(F23&gt;0, F23+F36+F45+F55,0),"")</f>
        <v>0</v>
      </c>
    </row>
    <row r="63" spans="1:11" x14ac:dyDescent="0.4">
      <c r="A63" s="8"/>
      <c r="B63" s="40"/>
      <c r="C63" s="40"/>
      <c r="D63" s="40"/>
      <c r="E63" s="40"/>
      <c r="F63" s="40"/>
      <c r="G63" s="8"/>
      <c r="H63" s="8"/>
      <c r="I63" s="8"/>
      <c r="J63" s="8"/>
      <c r="K63" s="8"/>
    </row>
    <row r="65" spans="2:6" ht="39" customHeight="1" x14ac:dyDescent="0.4">
      <c r="B65" s="57" t="s">
        <v>20</v>
      </c>
      <c r="C65" s="57"/>
      <c r="D65" s="57"/>
      <c r="E65" s="71" t="s">
        <v>10</v>
      </c>
      <c r="F65" s="71"/>
    </row>
    <row r="66" spans="2:6" x14ac:dyDescent="0.4">
      <c r="B66" s="1" t="s">
        <v>18</v>
      </c>
    </row>
    <row r="68" spans="2:6" ht="35.25" customHeight="1" x14ac:dyDescent="0.4">
      <c r="B68" s="39" t="s">
        <v>19</v>
      </c>
      <c r="C68" s="42"/>
    </row>
    <row r="69" spans="2:6" x14ac:dyDescent="0.4">
      <c r="B69" s="56" t="str">
        <f>IF(ISBLANK(C68),"tem de preencher este campo",IF(ISNUMBER(C68),"","tem que ser valor numérico"))</f>
        <v>tem de preencher este campo</v>
      </c>
      <c r="C69" s="61"/>
    </row>
    <row r="72" spans="2:6" ht="14.25" x14ac:dyDescent="0.45">
      <c r="B72"/>
      <c r="E72"/>
    </row>
    <row r="73" spans="2:6" ht="14.25" x14ac:dyDescent="0.45">
      <c r="B73"/>
      <c r="E73"/>
    </row>
    <row r="74" spans="2:6" ht="14.25" x14ac:dyDescent="0.45">
      <c r="B74"/>
      <c r="E74"/>
    </row>
    <row r="75" spans="2:6" ht="14.65" thickBot="1" x14ac:dyDescent="0.5">
      <c r="B75"/>
      <c r="E75"/>
    </row>
    <row r="76" spans="2:6" ht="16.149999999999999" thickBot="1" x14ac:dyDescent="0.55000000000000004">
      <c r="B76" s="93" t="s">
        <v>53</v>
      </c>
      <c r="E76" s="94"/>
    </row>
    <row r="77" spans="2:6" ht="14.25" x14ac:dyDescent="0.45">
      <c r="B77" s="56" t="str">
        <f>IF(ISBLANK(E76), "tem de preencher este campo", IF(E76="NÃO","ERRO´", ""))</f>
        <v>tem de preencher este campo</v>
      </c>
      <c r="E77"/>
    </row>
    <row r="78" spans="2:6" ht="14.25" x14ac:dyDescent="0.45">
      <c r="B78"/>
      <c r="E78"/>
    </row>
    <row r="79" spans="2:6" ht="14.65" thickBot="1" x14ac:dyDescent="0.5">
      <c r="B79"/>
      <c r="E79"/>
    </row>
    <row r="80" spans="2:6" ht="44.75" customHeight="1" thickBot="1" x14ac:dyDescent="0.45">
      <c r="B80" s="41" t="s">
        <v>35</v>
      </c>
      <c r="C80" s="77" t="str">
        <f>IFERROR(IF(AND(ISNUMBER(SUM(C19:C21)),G19="",G20="",G21="",G22="",E32="",E33="",E34="",E43="",E52="",E53="", ISNUMBER(C68),C5&lt;&gt;"", NOT(ISBLANK(C5)),NOT(ISBLANK(C6)), NOT(ISBLANK(C8)),E76="SIM"),"O SEU FORMULÁRIO ESTÁ CORRETAMENTE PREENCHIDO","ATENÇÃO: Há informação por preencher/retificar"),"")</f>
        <v>ATENÇÃO: Há informação por preencher/retificar</v>
      </c>
      <c r="D80" s="78"/>
      <c r="E80" s="78"/>
      <c r="F80" s="79"/>
    </row>
    <row r="81" spans="2:6" ht="14.25" x14ac:dyDescent="0.45">
      <c r="B81"/>
      <c r="E81"/>
    </row>
    <row r="82" spans="2:6" ht="14.25" x14ac:dyDescent="0.45">
      <c r="B82"/>
      <c r="E82"/>
    </row>
    <row r="83" spans="2:6" ht="14.25" x14ac:dyDescent="0.45">
      <c r="C83"/>
      <c r="D83"/>
      <c r="E83"/>
    </row>
    <row r="84" spans="2:6" ht="14.25" x14ac:dyDescent="0.45">
      <c r="B84"/>
      <c r="C84"/>
      <c r="D84"/>
      <c r="E84"/>
    </row>
    <row r="85" spans="2:6" ht="41.55" customHeight="1" x14ac:dyDescent="0.4">
      <c r="B85" s="80" t="s">
        <v>47</v>
      </c>
      <c r="C85" s="81"/>
      <c r="D85" s="81"/>
      <c r="E85" s="81"/>
      <c r="F85" s="60"/>
    </row>
    <row r="87" spans="2:6" x14ac:dyDescent="0.4">
      <c r="B87" s="1" t="s">
        <v>21</v>
      </c>
    </row>
    <row r="91" spans="2:6" ht="41.55" customHeight="1" x14ac:dyDescent="0.4">
      <c r="B91" s="72" t="s">
        <v>48</v>
      </c>
      <c r="C91" s="73"/>
      <c r="D91" s="73"/>
      <c r="E91" s="73"/>
      <c r="F91" s="58"/>
    </row>
    <row r="93" spans="2:6" x14ac:dyDescent="0.4">
      <c r="B93" s="1" t="s">
        <v>51</v>
      </c>
    </row>
    <row r="101" spans="3:6" hidden="1" x14ac:dyDescent="0.4"/>
    <row r="102" spans="3:6" ht="14.25" hidden="1" x14ac:dyDescent="0.4">
      <c r="C102" s="30" t="s">
        <v>9</v>
      </c>
      <c r="D102" s="31" t="s">
        <v>8</v>
      </c>
    </row>
    <row r="103" spans="3:6" ht="14.25" hidden="1" x14ac:dyDescent="0.45">
      <c r="C103" s="32">
        <v>1</v>
      </c>
      <c r="D103" s="33">
        <v>20</v>
      </c>
      <c r="F103" s="44" t="s">
        <v>36</v>
      </c>
    </row>
    <row r="104" spans="3:6" ht="14.25" hidden="1" x14ac:dyDescent="0.45">
      <c r="C104" s="7">
        <v>251</v>
      </c>
      <c r="D104" s="7">
        <v>10</v>
      </c>
      <c r="F104" s="44" t="s">
        <v>37</v>
      </c>
    </row>
    <row r="105" spans="3:6" ht="14.25" hidden="1" x14ac:dyDescent="0.45">
      <c r="C105" s="7">
        <v>601</v>
      </c>
      <c r="D105" s="7">
        <v>5</v>
      </c>
      <c r="F105" s="44" t="s">
        <v>38</v>
      </c>
    </row>
    <row r="106" spans="3:6" ht="14.25" hidden="1" x14ac:dyDescent="0.45">
      <c r="C106" s="7">
        <v>1201</v>
      </c>
      <c r="D106" s="7">
        <v>3</v>
      </c>
      <c r="F106" s="44" t="s">
        <v>39</v>
      </c>
    </row>
    <row r="107" spans="3:6" ht="14.25" hidden="1" x14ac:dyDescent="0.45">
      <c r="C107" s="7"/>
      <c r="D107" s="7"/>
    </row>
    <row r="108" spans="3:6" hidden="1" x14ac:dyDescent="0.4"/>
    <row r="109" spans="3:6" hidden="1" x14ac:dyDescent="0.4"/>
    <row r="110" spans="3:6" hidden="1" x14ac:dyDescent="0.4"/>
    <row r="111" spans="3:6" ht="14.25" hidden="1" x14ac:dyDescent="0.4">
      <c r="C111" s="30" t="s">
        <v>40</v>
      </c>
      <c r="D111" s="31" t="s">
        <v>8</v>
      </c>
    </row>
    <row r="112" spans="3:6" ht="14.25" hidden="1" x14ac:dyDescent="0.4">
      <c r="C112" s="48">
        <v>0.01</v>
      </c>
      <c r="D112" s="49">
        <v>0</v>
      </c>
    </row>
    <row r="113" spans="3:7" ht="14.25" hidden="1" x14ac:dyDescent="0.45">
      <c r="C113" s="46">
        <v>0.5</v>
      </c>
      <c r="D113" s="33">
        <v>10</v>
      </c>
      <c r="F113" s="45"/>
      <c r="G113"/>
    </row>
    <row r="114" spans="3:7" ht="14.25" hidden="1" x14ac:dyDescent="0.45">
      <c r="C114" s="47">
        <v>0.66</v>
      </c>
      <c r="D114" s="7">
        <v>12</v>
      </c>
      <c r="F114" s="44"/>
      <c r="G114"/>
    </row>
    <row r="115" spans="3:7" ht="14.25" hidden="1" x14ac:dyDescent="0.45">
      <c r="C115" s="47">
        <v>0.76</v>
      </c>
      <c r="D115" s="7">
        <v>15</v>
      </c>
      <c r="F115" s="44"/>
      <c r="G115" s="44"/>
    </row>
    <row r="116" spans="3:7" ht="14.25" hidden="1" x14ac:dyDescent="0.45">
      <c r="C116" s="47">
        <v>0.81</v>
      </c>
      <c r="D116" s="7">
        <v>20</v>
      </c>
    </row>
    <row r="117" spans="3:7" hidden="1" x14ac:dyDescent="0.4"/>
    <row r="118" spans="3:7" ht="14.25" hidden="1" x14ac:dyDescent="0.45">
      <c r="F118" s="44"/>
      <c r="G118"/>
    </row>
    <row r="119" spans="3:7" ht="14.25" hidden="1" x14ac:dyDescent="0.45">
      <c r="F119" s="44"/>
      <c r="G119" s="44"/>
    </row>
    <row r="120" spans="3:7" hidden="1" x14ac:dyDescent="0.4">
      <c r="C120" s="53"/>
    </row>
    <row r="121" spans="3:7" hidden="1" x14ac:dyDescent="0.4"/>
    <row r="122" spans="3:7" hidden="1" x14ac:dyDescent="0.4">
      <c r="C122" s="17" t="s">
        <v>12</v>
      </c>
    </row>
    <row r="123" spans="3:7" hidden="1" x14ac:dyDescent="0.4">
      <c r="C123" s="17" t="s">
        <v>41</v>
      </c>
    </row>
    <row r="124" spans="3:7" hidden="1" x14ac:dyDescent="0.4"/>
    <row r="125" spans="3:7" hidden="1" x14ac:dyDescent="0.4"/>
    <row r="126" spans="3:7" hidden="1" x14ac:dyDescent="0.4"/>
    <row r="127" spans="3:7" hidden="1" x14ac:dyDescent="0.4"/>
  </sheetData>
  <sheetProtection algorithmName="SHA-512" hashValue="hKHzZWVAw9ufyBjtsgWVRKeGGGt5Co//FBEtLF9kPndRUDTqKyXvEGXJ7eMLzuaN0U55PzEpzV6mXiIolbvtdQ==" saltValue="vqMkaGDquoy9CJLGkECBkA==" spinCount="100000" sheet="1" objects="1" selectLockedCells="1"/>
  <protectedRanges>
    <protectedRange algorithmName="SHA-512" hashValue="MgurLSlK6T8KjBlYZiPVz6w4rVO2l7HWHDgou1kah5hklCLWo2V79P79hBR5L0NfJ91sV4GOv9iyti93cS/xZg==" saltValue="ff0RMeiXgUXr/jU+MJ34DA==" spinCount="100000" sqref="B19:E21 C32:C34 C43 C52:C53 C68 C5:C8" name="Range1"/>
  </protectedRanges>
  <mergeCells count="19">
    <mergeCell ref="B3:F3"/>
    <mergeCell ref="C5:F5"/>
    <mergeCell ref="B11:D11"/>
    <mergeCell ref="E11:F11"/>
    <mergeCell ref="B91:E91"/>
    <mergeCell ref="B36:E36"/>
    <mergeCell ref="B61:E61"/>
    <mergeCell ref="E65:F65"/>
    <mergeCell ref="C80:F80"/>
    <mergeCell ref="B85:E85"/>
    <mergeCell ref="B41:C41"/>
    <mergeCell ref="B49:C49"/>
    <mergeCell ref="C8:F8"/>
    <mergeCell ref="C6:F7"/>
    <mergeCell ref="G18:I18"/>
    <mergeCell ref="B45:D45"/>
    <mergeCell ref="B55:D55"/>
    <mergeCell ref="B29:E29"/>
    <mergeCell ref="B16:D16"/>
  </mergeCells>
  <conditionalFormatting sqref="C80">
    <cfRule type="expression" dxfId="0" priority="2">
      <formula>$C$80="ATENÇÃO: Há informação por preencher/retificar"</formula>
    </cfRule>
  </conditionalFormatting>
  <dataValidations count="4">
    <dataValidation operator="lessThanOrEqual" allowBlank="1" showInputMessage="1" showErrorMessage="1" sqref="D22" xr:uid="{7A445748-B176-4BAB-9E21-D52D980A44E3}"/>
    <dataValidation type="list" allowBlank="1" showInputMessage="1" showErrorMessage="1" sqref="C52:C53 E76 C43 E19:E21" xr:uid="{32371745-9FE7-46A8-AE41-5B3BD40DE4C8}">
      <formula1>$C$122:$C$123</formula1>
    </dataValidation>
    <dataValidation type="custom" operator="lessThanOrEqual" allowBlank="1" showInputMessage="1" showErrorMessage="1" error="O número tem que estar entre 0 e 100%. _x000a_" sqref="D19" xr:uid="{83AC11BD-8A2C-416D-A4D7-5CBC58B9EB96}">
      <formula1>D19&lt;=1</formula1>
    </dataValidation>
    <dataValidation type="custom" operator="lessThanOrEqual" allowBlank="1" showInputMessage="1" showErrorMessage="1" error="O número tem que estar entre 0 e 100%. " sqref="D20:D21" xr:uid="{84AF99AC-B910-4758-BEAF-5BFAA9E4906C}">
      <formula1>D20&lt;=1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Critérios Ambient e economicos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Castanheira</dc:creator>
  <cp:lastModifiedBy>N.A.</cp:lastModifiedBy>
  <dcterms:created xsi:type="dcterms:W3CDTF">2023-03-22T09:00:14Z</dcterms:created>
  <dcterms:modified xsi:type="dcterms:W3CDTF">2024-03-05T11:26:48Z</dcterms:modified>
</cp:coreProperties>
</file>